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443876\Desktop\"/>
    </mc:Choice>
  </mc:AlternateContent>
  <bookViews>
    <workbookView xWindow="0" yWindow="0" windowWidth="28800" windowHeight="12435" tabRatio="649"/>
  </bookViews>
  <sheets>
    <sheet name="Simulator DB Afghanistan 2017" sheetId="1" r:id="rId1"/>
  </sheets>
  <definedNames>
    <definedName name="_xlnm._FilterDatabase" localSheetId="0" hidden="1">'Simulator DB Afghanistan 2017'!$A$4:$BB$4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5" i="1"/>
  <c r="AN5" i="1"/>
  <c r="L5" i="1"/>
  <c r="J6" i="1"/>
  <c r="J7" i="1"/>
  <c r="J8" i="1"/>
  <c r="J9" i="1"/>
  <c r="J5" i="1"/>
  <c r="I5" i="1"/>
  <c r="F6" i="1"/>
  <c r="F7" i="1"/>
  <c r="F8" i="1"/>
  <c r="F9" i="1"/>
  <c r="F5" i="1"/>
  <c r="E5" i="1"/>
  <c r="AK6" i="1" l="1"/>
  <c r="AK7" i="1"/>
  <c r="AK8" i="1"/>
  <c r="AK9" i="1"/>
  <c r="AK5" i="1"/>
  <c r="AI5" i="1"/>
  <c r="AI6" i="1"/>
  <c r="AI7" i="1"/>
  <c r="AI8" i="1"/>
  <c r="AI9" i="1"/>
  <c r="AG5" i="1"/>
  <c r="AG6" i="1"/>
  <c r="AG7" i="1"/>
  <c r="AG8" i="1"/>
  <c r="AG9" i="1"/>
  <c r="AE5" i="1"/>
  <c r="AE6" i="1"/>
  <c r="AE7" i="1"/>
  <c r="AE8" i="1"/>
  <c r="AE9" i="1"/>
  <c r="AP5" i="1"/>
  <c r="AM6" i="1" l="1"/>
  <c r="AL6" i="1"/>
  <c r="AM9" i="1"/>
  <c r="AL9" i="1"/>
  <c r="AM5" i="1"/>
  <c r="AL5" i="1"/>
  <c r="AM8" i="1"/>
  <c r="AL8" i="1"/>
  <c r="AM7" i="1"/>
  <c r="AL7" i="1"/>
  <c r="AT5" i="1"/>
  <c r="AT6" i="1"/>
  <c r="AT7" i="1"/>
  <c r="AT8" i="1"/>
  <c r="AT9" i="1"/>
  <c r="AP6" i="1"/>
  <c r="AP7" i="1"/>
  <c r="AP8" i="1"/>
  <c r="AP9" i="1"/>
  <c r="AN7" i="1" l="1"/>
  <c r="AN8" i="1"/>
  <c r="AN9" i="1"/>
  <c r="AN6" i="1"/>
  <c r="AR6" i="1" l="1"/>
  <c r="AV6" i="1"/>
  <c r="AV7" i="1"/>
  <c r="AW7" i="1" s="1"/>
  <c r="AR9" i="1"/>
  <c r="AV9" i="1"/>
  <c r="AV5" i="1"/>
  <c r="AW5" i="1" s="1"/>
  <c r="AR8" i="1"/>
  <c r="AV8" i="1"/>
  <c r="T6" i="1"/>
  <c r="V6" i="1"/>
  <c r="Z6" i="1"/>
  <c r="T7" i="1"/>
  <c r="V7" i="1"/>
  <c r="Z7" i="1"/>
  <c r="T9" i="1"/>
  <c r="V9" i="1"/>
  <c r="Z9" i="1"/>
  <c r="T5" i="1"/>
  <c r="V5" i="1"/>
  <c r="Z5" i="1"/>
  <c r="T8" i="1"/>
  <c r="V8" i="1"/>
  <c r="Z8" i="1"/>
  <c r="L6" i="1"/>
  <c r="N6" i="1"/>
  <c r="E6" i="1"/>
  <c r="I6" i="1"/>
  <c r="L7" i="1"/>
  <c r="N7" i="1"/>
  <c r="E7" i="1"/>
  <c r="I7" i="1"/>
  <c r="L9" i="1"/>
  <c r="P9" i="1" s="1"/>
  <c r="N9" i="1"/>
  <c r="E9" i="1"/>
  <c r="I9" i="1"/>
  <c r="N5" i="1"/>
  <c r="L8" i="1"/>
  <c r="N8" i="1"/>
  <c r="E8" i="1"/>
  <c r="I8" i="1"/>
  <c r="P8" i="1" l="1"/>
  <c r="O5" i="1"/>
  <c r="P5" i="1"/>
  <c r="P7" i="1"/>
  <c r="P6" i="1"/>
  <c r="AW9" i="1"/>
  <c r="AW6" i="1"/>
  <c r="AW8" i="1"/>
  <c r="AA5" i="1"/>
  <c r="AA8" i="1"/>
  <c r="AA9" i="1"/>
  <c r="AB6" i="1"/>
  <c r="O7" i="1"/>
  <c r="O6" i="1"/>
  <c r="AX6" i="1"/>
  <c r="O8" i="1"/>
  <c r="AA6" i="1"/>
  <c r="AX5" i="1"/>
  <c r="AB5" i="1"/>
  <c r="AB9" i="1"/>
  <c r="O9" i="1"/>
  <c r="AA7" i="1"/>
  <c r="AX9" i="1"/>
  <c r="AB8" i="1"/>
  <c r="AB7" i="1"/>
  <c r="AX8" i="1"/>
  <c r="AX7" i="1"/>
  <c r="Q9" i="1" l="1"/>
  <c r="Q6" i="1"/>
  <c r="Q7" i="1"/>
  <c r="Q8" i="1"/>
  <c r="Q5" i="1"/>
  <c r="AY6" i="1"/>
  <c r="AC6" i="1"/>
  <c r="AC5" i="1"/>
  <c r="AY7" i="1"/>
  <c r="AY5" i="1"/>
  <c r="AY8" i="1"/>
  <c r="AC7" i="1"/>
  <c r="AC9" i="1"/>
  <c r="AC8" i="1"/>
  <c r="AY9" i="1"/>
</calcChain>
</file>

<file path=xl/sharedStrings.xml><?xml version="1.0" encoding="utf-8"?>
<sst xmlns="http://schemas.openxmlformats.org/spreadsheetml/2006/main" count="68" uniqueCount="53">
  <si>
    <t>Procedures (number)</t>
  </si>
  <si>
    <t>Time (days)</t>
  </si>
  <si>
    <t>Cost (% of income per capita)</t>
  </si>
  <si>
    <t>Cost (% of property value)</t>
  </si>
  <si>
    <t>Ease of Property RANK</t>
  </si>
  <si>
    <t>Ease of Construction RANK</t>
  </si>
  <si>
    <t>Starting a Business</t>
  </si>
  <si>
    <t>Dealing with Construction Permits</t>
  </si>
  <si>
    <t>Registering Property</t>
  </si>
  <si>
    <t>Building Quality Control Index</t>
  </si>
  <si>
    <t>Frontier</t>
  </si>
  <si>
    <t>Worse performance</t>
  </si>
  <si>
    <t>DTF Procedures</t>
  </si>
  <si>
    <t>DTF Time</t>
  </si>
  <si>
    <t>DTF Cost</t>
  </si>
  <si>
    <t>DTF QCI</t>
  </si>
  <si>
    <t>Distance to the frontier Construction (for agg rank)</t>
  </si>
  <si>
    <t>Distance to the frontier construction</t>
  </si>
  <si>
    <t>Distance to the frontier Property (for agg rank)</t>
  </si>
  <si>
    <t>Distance to the frontier Property</t>
  </si>
  <si>
    <t>DTF QLAI</t>
  </si>
  <si>
    <t>Cost (% of warehouse value)</t>
  </si>
  <si>
    <t xml:space="preserve">Note:  The DTF measure is normalized to range between 0 and 100, with 100 representing the frontier of best practices (the higher the score, the better). </t>
  </si>
  <si>
    <t>Getting electricity</t>
  </si>
  <si>
    <t>Province</t>
  </si>
  <si>
    <t>City</t>
  </si>
  <si>
    <t>Herat</t>
  </si>
  <si>
    <t>Jalalabad</t>
  </si>
  <si>
    <t>Kabul</t>
  </si>
  <si>
    <t>Kandahar</t>
  </si>
  <si>
    <t>Mazar-i-Sharif</t>
  </si>
  <si>
    <t>Nangarhar</t>
  </si>
  <si>
    <t>Balkh</t>
  </si>
  <si>
    <t>Reliability of supply and transparency of tariff Index</t>
  </si>
  <si>
    <t>DTF Index</t>
  </si>
  <si>
    <t>Procedures (number) for women</t>
  </si>
  <si>
    <t>Procedures (number) for men</t>
  </si>
  <si>
    <t>DTF Procedures for women</t>
  </si>
  <si>
    <t>DTF Procedures for men</t>
  </si>
  <si>
    <t>Time (days) for women</t>
  </si>
  <si>
    <t>Time (days) for men</t>
  </si>
  <si>
    <t>DTF Time for women</t>
  </si>
  <si>
    <t>DTF Time for men</t>
  </si>
  <si>
    <t>DTF Cost for women and men</t>
  </si>
  <si>
    <t>Paid-in Min. Capital (% of income per capita) for women and men</t>
  </si>
  <si>
    <t>Cost (% of income per capita) for women and men</t>
  </si>
  <si>
    <t>Distance to the frontier Starting a Business (for agg rank) for women</t>
  </si>
  <si>
    <t>Distance to the frontier Starting a Business (for agg rank) for men</t>
  </si>
  <si>
    <t>Ease of Starting a Business (RANK) average</t>
  </si>
  <si>
    <t>DTF Paid-in Min.</t>
  </si>
  <si>
    <t>Distance to the frontier Starting a Business (for agg rank) average</t>
  </si>
  <si>
    <t>Ease of Electricity RANK</t>
  </si>
  <si>
    <t>Quality of land administration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</si>
</sst>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" fontId="6" fillId="7" borderId="6">
      <alignment horizontal="right" vertical="center"/>
    </xf>
    <xf numFmtId="0" fontId="4" fillId="0" borderId="0"/>
    <xf numFmtId="0" fontId="7" fillId="7" borderId="6">
      <alignment horizontal="right" vertical="center"/>
    </xf>
    <xf numFmtId="0" fontId="2" fillId="7" borderId="7"/>
    <xf numFmtId="0" fontId="6" fillId="6" borderId="6">
      <alignment horizontal="center" vertical="center"/>
    </xf>
    <xf numFmtId="1" fontId="6" fillId="7" borderId="6">
      <alignment horizontal="right" vertical="center"/>
    </xf>
    <xf numFmtId="0" fontId="2" fillId="7" borderId="0"/>
    <xf numFmtId="0" fontId="8" fillId="7" borderId="6">
      <alignment horizontal="left" vertical="center"/>
    </xf>
    <xf numFmtId="0" fontId="8" fillId="7" borderId="6"/>
    <xf numFmtId="0" fontId="7" fillId="7" borderId="6">
      <alignment horizontal="right" vertical="center"/>
    </xf>
    <xf numFmtId="0" fontId="9" fillId="8" borderId="6">
      <alignment horizontal="left" vertical="center"/>
    </xf>
    <xf numFmtId="0" fontId="9" fillId="8" borderId="6">
      <alignment horizontal="left" vertical="center"/>
    </xf>
    <xf numFmtId="0" fontId="10" fillId="7" borderId="6">
      <alignment horizontal="left" vertical="center"/>
    </xf>
    <xf numFmtId="0" fontId="11" fillId="7" borderId="7"/>
    <xf numFmtId="0" fontId="6" fillId="9" borderId="6">
      <alignment horizontal="left" vertical="center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13" fillId="5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43" fontId="12" fillId="3" borderId="0" xfId="1" applyFont="1" applyFill="1" applyBorder="1" applyAlignment="1" applyProtection="1">
      <alignment vertical="center"/>
    </xf>
    <xf numFmtId="164" fontId="13" fillId="0" borderId="0" xfId="1" applyNumberFormat="1" applyFont="1"/>
    <xf numFmtId="43" fontId="13" fillId="0" borderId="0" xfId="0" applyNumberFormat="1" applyFont="1"/>
    <xf numFmtId="43" fontId="13" fillId="0" borderId="0" xfId="1" applyFont="1"/>
    <xf numFmtId="164" fontId="13" fillId="0" borderId="0" xfId="0" applyNumberFormat="1" applyFont="1"/>
    <xf numFmtId="43" fontId="14" fillId="2" borderId="1" xfId="1" applyFont="1" applyFill="1" applyBorder="1" applyAlignment="1" applyProtection="1">
      <alignment horizontal="center" vertical="center" wrapText="1"/>
    </xf>
    <xf numFmtId="43" fontId="14" fillId="2" borderId="3" xfId="1" applyFont="1" applyFill="1" applyBorder="1" applyAlignment="1" applyProtection="1">
      <alignment horizontal="center" vertical="center" wrapText="1"/>
    </xf>
    <xf numFmtId="43" fontId="12" fillId="2" borderId="5" xfId="1" applyFont="1" applyFill="1" applyBorder="1" applyAlignment="1" applyProtection="1">
      <alignment horizontal="center" vertical="center" wrapText="1"/>
      <protection locked="0"/>
    </xf>
    <xf numFmtId="43" fontId="15" fillId="2" borderId="5" xfId="1" applyFont="1" applyFill="1" applyBorder="1" applyAlignment="1" applyProtection="1">
      <alignment horizontal="center" vertical="center" wrapText="1"/>
    </xf>
    <xf numFmtId="43" fontId="12" fillId="2" borderId="5" xfId="1" applyFont="1" applyFill="1" applyBorder="1" applyAlignment="1" applyProtection="1">
      <alignment horizontal="center" vertical="center" wrapText="1"/>
    </xf>
    <xf numFmtId="166" fontId="13" fillId="0" borderId="0" xfId="0" applyNumberFormat="1" applyFont="1"/>
    <xf numFmtId="39" fontId="13" fillId="0" borderId="0" xfId="1" applyNumberFormat="1" applyFont="1" applyAlignment="1"/>
    <xf numFmtId="164" fontId="12" fillId="10" borderId="0" xfId="1" applyNumberFormat="1" applyFont="1" applyFill="1" applyBorder="1" applyProtection="1">
      <protection locked="0"/>
    </xf>
    <xf numFmtId="43" fontId="12" fillId="10" borderId="0" xfId="1" applyNumberFormat="1" applyFont="1" applyFill="1" applyAlignment="1" applyProtection="1">
      <protection locked="0"/>
    </xf>
    <xf numFmtId="165" fontId="12" fillId="10" borderId="0" xfId="1" applyNumberFormat="1" applyFont="1" applyFill="1" applyBorder="1" applyProtection="1">
      <protection locked="0"/>
    </xf>
    <xf numFmtId="43" fontId="15" fillId="10" borderId="0" xfId="1" applyNumberFormat="1" applyFont="1" applyFill="1" applyAlignment="1" applyProtection="1">
      <protection locked="0"/>
    </xf>
    <xf numFmtId="43" fontId="12" fillId="10" borderId="0" xfId="1" applyFont="1" applyFill="1" applyBorder="1" applyProtection="1"/>
    <xf numFmtId="164" fontId="14" fillId="10" borderId="4" xfId="1" applyNumberFormat="1" applyFont="1" applyFill="1" applyBorder="1" applyProtection="1"/>
    <xf numFmtId="164" fontId="12" fillId="10" borderId="8" xfId="1" applyNumberFormat="1" applyFont="1" applyFill="1" applyBorder="1" applyProtection="1">
      <protection locked="0"/>
    </xf>
    <xf numFmtId="164" fontId="12" fillId="10" borderId="9" xfId="1" applyNumberFormat="1" applyFont="1" applyFill="1" applyBorder="1" applyProtection="1">
      <protection locked="0"/>
    </xf>
    <xf numFmtId="164" fontId="12" fillId="11" borderId="0" xfId="1" applyNumberFormat="1" applyFont="1" applyFill="1" applyBorder="1" applyProtection="1">
      <protection locked="0"/>
    </xf>
    <xf numFmtId="43" fontId="12" fillId="11" borderId="0" xfId="1" applyNumberFormat="1" applyFont="1" applyFill="1" applyAlignment="1" applyProtection="1">
      <protection locked="0"/>
    </xf>
    <xf numFmtId="167" fontId="12" fillId="11" borderId="0" xfId="1" applyNumberFormat="1" applyFont="1" applyFill="1" applyBorder="1" applyProtection="1">
      <protection locked="0"/>
    </xf>
    <xf numFmtId="43" fontId="15" fillId="11" borderId="0" xfId="1" applyNumberFormat="1" applyFont="1" applyFill="1" applyAlignment="1" applyProtection="1">
      <protection locked="0"/>
    </xf>
    <xf numFmtId="43" fontId="12" fillId="11" borderId="0" xfId="1" applyFont="1" applyFill="1" applyBorder="1" applyProtection="1"/>
    <xf numFmtId="164" fontId="14" fillId="11" borderId="4" xfId="1" applyNumberFormat="1" applyFont="1" applyFill="1" applyBorder="1" applyProtection="1"/>
    <xf numFmtId="164" fontId="12" fillId="12" borderId="0" xfId="1" applyNumberFormat="1" applyFont="1" applyFill="1" applyBorder="1" applyProtection="1"/>
    <xf numFmtId="39" fontId="12" fillId="12" borderId="0" xfId="1" applyNumberFormat="1" applyFont="1" applyFill="1" applyBorder="1" applyProtection="1"/>
    <xf numFmtId="39" fontId="15" fillId="12" borderId="0" xfId="1" applyNumberFormat="1" applyFont="1" applyFill="1" applyBorder="1" applyProtection="1"/>
    <xf numFmtId="164" fontId="14" fillId="12" borderId="0" xfId="1" applyNumberFormat="1" applyFont="1" applyFill="1" applyBorder="1" applyProtection="1"/>
    <xf numFmtId="164" fontId="12" fillId="4" borderId="0" xfId="1" applyNumberFormat="1" applyFont="1" applyFill="1" applyAlignment="1" applyProtection="1">
      <protection locked="0"/>
    </xf>
    <xf numFmtId="43" fontId="12" fillId="4" borderId="0" xfId="1" applyNumberFormat="1" applyFont="1" applyFill="1" applyAlignment="1" applyProtection="1">
      <protection locked="0"/>
    </xf>
    <xf numFmtId="165" fontId="12" fillId="4" borderId="0" xfId="1" applyNumberFormat="1" applyFont="1" applyFill="1" applyAlignment="1" applyProtection="1">
      <protection locked="0"/>
    </xf>
    <xf numFmtId="43" fontId="15" fillId="4" borderId="0" xfId="1" applyFont="1" applyFill="1" applyBorder="1" applyProtection="1"/>
    <xf numFmtId="164" fontId="14" fillId="4" borderId="10" xfId="1" applyNumberFormat="1" applyFont="1" applyFill="1" applyBorder="1" applyProtection="1"/>
    <xf numFmtId="168" fontId="12" fillId="11" borderId="0" xfId="1" applyNumberFormat="1" applyFont="1" applyFill="1" applyBorder="1" applyProtection="1">
      <protection locked="0"/>
    </xf>
    <xf numFmtId="168" fontId="12" fillId="12" borderId="0" xfId="1" applyNumberFormat="1" applyFont="1" applyFill="1" applyBorder="1" applyProtection="1"/>
    <xf numFmtId="43" fontId="14" fillId="2" borderId="1" xfId="1" applyFont="1" applyFill="1" applyBorder="1" applyAlignment="1" applyProtection="1">
      <alignment horizontal="left" wrapText="1"/>
      <protection locked="0"/>
    </xf>
    <xf numFmtId="43" fontId="14" fillId="2" borderId="3" xfId="1" applyFont="1" applyFill="1" applyBorder="1" applyAlignment="1" applyProtection="1">
      <alignment horizontal="left" wrapText="1"/>
      <protection locked="0"/>
    </xf>
    <xf numFmtId="43" fontId="14" fillId="2" borderId="1" xfId="1" applyFont="1" applyFill="1" applyBorder="1" applyAlignment="1" applyProtection="1">
      <alignment horizontal="center"/>
      <protection locked="0"/>
    </xf>
    <xf numFmtId="43" fontId="14" fillId="2" borderId="2" xfId="1" applyFont="1" applyFill="1" applyBorder="1" applyAlignment="1" applyProtection="1">
      <alignment horizontal="center"/>
      <protection locked="0"/>
    </xf>
    <xf numFmtId="43" fontId="14" fillId="2" borderId="3" xfId="1" applyFont="1" applyFill="1" applyBorder="1" applyAlignment="1" applyProtection="1">
      <alignment horizontal="center"/>
      <protection locked="0"/>
    </xf>
  </cellXfs>
  <cellStyles count="38">
    <cellStyle name="clsAltData" xfId="3"/>
    <cellStyle name="clsAltMRVData" xfId="5"/>
    <cellStyle name="clsBlank" xfId="6"/>
    <cellStyle name="clsColumnHeader" xfId="7"/>
    <cellStyle name="clsData" xfId="8"/>
    <cellStyle name="clsDefault" xfId="9"/>
    <cellStyle name="clsFooter" xfId="10"/>
    <cellStyle name="clsIndexTableTitle" xfId="11"/>
    <cellStyle name="clsMRVData" xfId="12"/>
    <cellStyle name="clsReportFooter" xfId="13"/>
    <cellStyle name="clsReportHeader" xfId="14"/>
    <cellStyle name="clsRowHeader" xfId="15"/>
    <cellStyle name="clsScale" xfId="16"/>
    <cellStyle name="clsSection" xfId="17"/>
    <cellStyle name="Comma" xfId="1" builtinId="3"/>
    <cellStyle name="Comma 2" xfId="19"/>
    <cellStyle name="Comma 2 2" xfId="20"/>
    <cellStyle name="Comma 3" xfId="18"/>
    <cellStyle name="Hyperlink 2" xfId="33"/>
    <cellStyle name="Normal" xfId="0" builtinId="0"/>
    <cellStyle name="Normal 10" xfId="37"/>
    <cellStyle name="Normal 2" xfId="2"/>
    <cellStyle name="Normal 2 2" xfId="21"/>
    <cellStyle name="Normal 2 3" xfId="25"/>
    <cellStyle name="Normal 2 4" xfId="27"/>
    <cellStyle name="Normal 2_2.Cost" xfId="22"/>
    <cellStyle name="Normal 3" xfId="28"/>
    <cellStyle name="Normal 3 2" xfId="29"/>
    <cellStyle name="Normal 4" xfId="30"/>
    <cellStyle name="Normal 5" xfId="32"/>
    <cellStyle name="Normal 5 2" xfId="35"/>
    <cellStyle name="Normal 6" xfId="34"/>
    <cellStyle name="Normal 7" xfId="36"/>
    <cellStyle name="Normal 8" xfId="4"/>
    <cellStyle name="Normal 9" xfId="31"/>
    <cellStyle name="Percent 2" xfId="24"/>
    <cellStyle name="Percent 2 2" xfId="26"/>
    <cellStyle name="Percent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D3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Y18" sqref="Y18"/>
    </sheetView>
  </sheetViews>
  <sheetFormatPr defaultRowHeight="12.75" x14ac:dyDescent="0.2"/>
  <cols>
    <col min="1" max="1" width="16.28515625" style="2" customWidth="1"/>
    <col min="2" max="2" width="18.5703125" style="2" customWidth="1"/>
    <col min="3" max="4" width="10" style="2" customWidth="1"/>
    <col min="5" max="5" width="11.5703125" style="2" hidden="1" customWidth="1"/>
    <col min="6" max="6" width="10.28515625" style="2" hidden="1" customWidth="1"/>
    <col min="7" max="8" width="9.140625" style="2"/>
    <col min="9" max="10" width="9.140625" style="2" hidden="1" customWidth="1"/>
    <col min="11" max="11" width="10.7109375" style="2" customWidth="1"/>
    <col min="12" max="12" width="11.28515625" style="2" hidden="1" customWidth="1"/>
    <col min="13" max="13" width="13.140625" style="2" customWidth="1"/>
    <col min="14" max="14" width="11.140625" style="2" hidden="1" customWidth="1"/>
    <col min="15" max="16" width="11.140625" style="2" customWidth="1"/>
    <col min="17" max="17" width="10.7109375" style="2" customWidth="1"/>
    <col min="18" max="18" width="9.140625" style="2"/>
    <col min="19" max="19" width="10.28515625" style="2" customWidth="1"/>
    <col min="20" max="20" width="10.28515625" style="2" hidden="1" customWidth="1"/>
    <col min="21" max="21" width="9.140625" style="2"/>
    <col min="22" max="22" width="9.140625" style="2" hidden="1" customWidth="1"/>
    <col min="23" max="23" width="9.140625" style="2"/>
    <col min="24" max="24" width="9.140625" style="2" hidden="1" customWidth="1"/>
    <col min="25" max="25" width="9.140625" style="2"/>
    <col min="26" max="26" width="9.140625" style="2" hidden="1" customWidth="1"/>
    <col min="27" max="27" width="11.42578125" style="2" customWidth="1"/>
    <col min="28" max="28" width="10.85546875" style="2" hidden="1" customWidth="1"/>
    <col min="29" max="30" width="11.42578125" style="2" customWidth="1"/>
    <col min="31" max="31" width="11.42578125" style="2" hidden="1" customWidth="1"/>
    <col min="32" max="32" width="11.42578125" style="2" customWidth="1"/>
    <col min="33" max="33" width="11.42578125" style="2" hidden="1" customWidth="1"/>
    <col min="34" max="34" width="11.42578125" style="2" customWidth="1"/>
    <col min="35" max="35" width="11.42578125" style="2" hidden="1" customWidth="1"/>
    <col min="36" max="36" width="11.42578125" style="2" customWidth="1"/>
    <col min="37" max="37" width="11.42578125" style="2" hidden="1" customWidth="1"/>
    <col min="38" max="38" width="11.42578125" style="2" customWidth="1"/>
    <col min="39" max="39" width="11.42578125" style="2" hidden="1" customWidth="1"/>
    <col min="40" max="40" width="11.42578125" style="2" customWidth="1"/>
    <col min="41" max="41" width="10.28515625" style="2" customWidth="1"/>
    <col min="42" max="42" width="10.28515625" style="2" hidden="1" customWidth="1"/>
    <col min="43" max="43" width="9.140625" style="2"/>
    <col min="44" max="44" width="9.140625" style="2" hidden="1" customWidth="1"/>
    <col min="45" max="45" width="9.140625" style="2" customWidth="1"/>
    <col min="46" max="46" width="9.140625" style="2" hidden="1" customWidth="1"/>
    <col min="47" max="47" width="13.5703125" style="2" customWidth="1"/>
    <col min="48" max="48" width="13.5703125" style="2" hidden="1" customWidth="1"/>
    <col min="49" max="49" width="13.28515625" style="2" customWidth="1"/>
    <col min="50" max="50" width="9.140625" style="2" hidden="1" customWidth="1"/>
    <col min="51" max="16384" width="9.140625" style="2"/>
  </cols>
  <sheetData>
    <row r="1" spans="1:54" s="1" customFormat="1" x14ac:dyDescent="0.2">
      <c r="B1" s="1" t="s">
        <v>10</v>
      </c>
      <c r="C1" s="1">
        <v>1</v>
      </c>
      <c r="G1" s="1">
        <v>0.5</v>
      </c>
      <c r="K1" s="1">
        <v>0</v>
      </c>
      <c r="M1" s="1">
        <v>0</v>
      </c>
      <c r="S1" s="1">
        <v>5</v>
      </c>
      <c r="U1" s="1">
        <v>26</v>
      </c>
      <c r="W1" s="1">
        <v>0</v>
      </c>
      <c r="Y1" s="1">
        <v>15</v>
      </c>
      <c r="AD1" s="1">
        <v>3</v>
      </c>
      <c r="AF1" s="1">
        <v>18</v>
      </c>
      <c r="AH1" s="1">
        <v>0</v>
      </c>
      <c r="AJ1" s="1">
        <v>8</v>
      </c>
      <c r="AO1" s="1">
        <v>1</v>
      </c>
      <c r="AQ1" s="1">
        <v>1</v>
      </c>
      <c r="AS1" s="1">
        <v>0</v>
      </c>
      <c r="AU1" s="1">
        <v>30</v>
      </c>
    </row>
    <row r="2" spans="1:54" s="1" customFormat="1" x14ac:dyDescent="0.2">
      <c r="B2" s="1" t="s">
        <v>11</v>
      </c>
      <c r="C2" s="1">
        <v>18</v>
      </c>
      <c r="G2" s="1">
        <v>100</v>
      </c>
      <c r="K2" s="1">
        <v>200</v>
      </c>
      <c r="M2" s="1">
        <v>400</v>
      </c>
      <c r="S2" s="1">
        <v>30</v>
      </c>
      <c r="U2" s="1">
        <v>373</v>
      </c>
      <c r="W2" s="1">
        <v>20</v>
      </c>
      <c r="Y2" s="1">
        <v>0</v>
      </c>
      <c r="AD2" s="1">
        <v>9</v>
      </c>
      <c r="AF2" s="1">
        <v>248</v>
      </c>
      <c r="AH2" s="1">
        <v>8100</v>
      </c>
      <c r="AJ2" s="1">
        <v>1</v>
      </c>
      <c r="AO2" s="1">
        <v>13</v>
      </c>
      <c r="AQ2" s="1">
        <v>210</v>
      </c>
      <c r="AS2" s="1">
        <v>15</v>
      </c>
      <c r="AU2" s="1">
        <v>0</v>
      </c>
    </row>
    <row r="3" spans="1:54" ht="15" customHeight="1" x14ac:dyDescent="0.2">
      <c r="A3" s="41"/>
      <c r="B3" s="42"/>
      <c r="C3" s="43" t="s">
        <v>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3" t="s">
        <v>7</v>
      </c>
      <c r="T3" s="44"/>
      <c r="U3" s="44"/>
      <c r="V3" s="44"/>
      <c r="W3" s="44"/>
      <c r="X3" s="44"/>
      <c r="Y3" s="44"/>
      <c r="Z3" s="44"/>
      <c r="AA3" s="44"/>
      <c r="AB3" s="44"/>
      <c r="AC3" s="45"/>
      <c r="AD3" s="43" t="s">
        <v>23</v>
      </c>
      <c r="AE3" s="44"/>
      <c r="AF3" s="44"/>
      <c r="AG3" s="44"/>
      <c r="AH3" s="44"/>
      <c r="AI3" s="44"/>
      <c r="AJ3" s="44"/>
      <c r="AK3" s="44"/>
      <c r="AL3" s="44"/>
      <c r="AM3" s="44"/>
      <c r="AN3" s="45"/>
      <c r="AO3" s="43" t="s">
        <v>8</v>
      </c>
      <c r="AP3" s="44"/>
      <c r="AQ3" s="44"/>
      <c r="AR3" s="44"/>
      <c r="AS3" s="44"/>
      <c r="AT3" s="44"/>
      <c r="AU3" s="44"/>
      <c r="AV3" s="44"/>
      <c r="AW3" s="44"/>
      <c r="AX3" s="44"/>
      <c r="AY3" s="45"/>
    </row>
    <row r="4" spans="1:54" ht="98.25" customHeight="1" x14ac:dyDescent="0.2">
      <c r="A4" s="9" t="s">
        <v>24</v>
      </c>
      <c r="B4" s="10" t="s">
        <v>25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45</v>
      </c>
      <c r="L4" s="11" t="s">
        <v>43</v>
      </c>
      <c r="M4" s="11" t="s">
        <v>44</v>
      </c>
      <c r="N4" s="11" t="s">
        <v>49</v>
      </c>
      <c r="O4" s="12" t="s">
        <v>46</v>
      </c>
      <c r="P4" s="12" t="s">
        <v>47</v>
      </c>
      <c r="Q4" s="12" t="s">
        <v>50</v>
      </c>
      <c r="R4" s="13" t="s">
        <v>48</v>
      </c>
      <c r="S4" s="11" t="s">
        <v>0</v>
      </c>
      <c r="T4" s="11" t="s">
        <v>12</v>
      </c>
      <c r="U4" s="11" t="s">
        <v>1</v>
      </c>
      <c r="V4" s="11" t="s">
        <v>13</v>
      </c>
      <c r="W4" s="11" t="s">
        <v>21</v>
      </c>
      <c r="X4" s="11" t="s">
        <v>14</v>
      </c>
      <c r="Y4" s="11" t="s">
        <v>9</v>
      </c>
      <c r="Z4" s="11" t="s">
        <v>15</v>
      </c>
      <c r="AA4" s="12" t="s">
        <v>16</v>
      </c>
      <c r="AB4" s="13" t="s">
        <v>17</v>
      </c>
      <c r="AC4" s="13" t="s">
        <v>5</v>
      </c>
      <c r="AD4" s="11" t="s">
        <v>0</v>
      </c>
      <c r="AE4" s="11" t="s">
        <v>12</v>
      </c>
      <c r="AF4" s="11" t="s">
        <v>1</v>
      </c>
      <c r="AG4" s="11" t="s">
        <v>13</v>
      </c>
      <c r="AH4" s="11" t="s">
        <v>2</v>
      </c>
      <c r="AI4" s="11" t="s">
        <v>14</v>
      </c>
      <c r="AJ4" s="13" t="s">
        <v>33</v>
      </c>
      <c r="AK4" s="13" t="s">
        <v>34</v>
      </c>
      <c r="AL4" s="12" t="s">
        <v>18</v>
      </c>
      <c r="AM4" s="13" t="s">
        <v>19</v>
      </c>
      <c r="AN4" s="13" t="s">
        <v>51</v>
      </c>
      <c r="AO4" s="11" t="s">
        <v>0</v>
      </c>
      <c r="AP4" s="11" t="s">
        <v>12</v>
      </c>
      <c r="AQ4" s="11" t="s">
        <v>1</v>
      </c>
      <c r="AR4" s="11" t="s">
        <v>13</v>
      </c>
      <c r="AS4" s="11" t="s">
        <v>3</v>
      </c>
      <c r="AT4" s="11" t="s">
        <v>14</v>
      </c>
      <c r="AU4" s="11" t="s">
        <v>52</v>
      </c>
      <c r="AV4" s="11" t="s">
        <v>20</v>
      </c>
      <c r="AW4" s="12" t="s">
        <v>18</v>
      </c>
      <c r="AX4" s="13" t="s">
        <v>19</v>
      </c>
      <c r="AY4" s="13" t="s">
        <v>4</v>
      </c>
      <c r="AZ4" s="3"/>
    </row>
    <row r="5" spans="1:54" x14ac:dyDescent="0.2">
      <c r="A5" s="4" t="s">
        <v>26</v>
      </c>
      <c r="B5" s="4" t="s">
        <v>26</v>
      </c>
      <c r="C5" s="34">
        <v>8</v>
      </c>
      <c r="D5" s="34">
        <v>7</v>
      </c>
      <c r="E5" s="35">
        <f>100*(C$2-C5)/(C$2-C$1)</f>
        <v>58.823529411764703</v>
      </c>
      <c r="F5" s="35">
        <f>100*(C$2-D5)/(C$2-C$1)</f>
        <v>64.705882352941174</v>
      </c>
      <c r="G5" s="36">
        <v>9</v>
      </c>
      <c r="H5" s="36">
        <v>8</v>
      </c>
      <c r="I5" s="35">
        <f>100*(G$2-G5)/(G$2-G$1)</f>
        <v>91.457286432160799</v>
      </c>
      <c r="J5" s="35">
        <f>100*(G$2-H5)/(G$2-G$1)</f>
        <v>92.462311557788951</v>
      </c>
      <c r="K5" s="36">
        <v>19.90495396825397</v>
      </c>
      <c r="L5" s="35">
        <f>100*(K$2-K5)/(K$2-K$1)</f>
        <v>90.047523015873011</v>
      </c>
      <c r="M5" s="34">
        <v>0</v>
      </c>
      <c r="N5" s="35">
        <f t="shared" ref="N5:N9" si="0">100*(M$2-M5)/(M$2-M$1)</f>
        <v>100</v>
      </c>
      <c r="O5" s="37">
        <f>ROUND(AVERAGE(E5,I5,L5,N5),5)</f>
        <v>85.082080000000005</v>
      </c>
      <c r="P5" s="37">
        <f>ROUND(AVERAGE(F5,J5,L5,N5),5)</f>
        <v>86.803929999999994</v>
      </c>
      <c r="Q5" s="37">
        <f>AVERAGE(O5:P5)</f>
        <v>85.943004999999999</v>
      </c>
      <c r="R5" s="38">
        <f>IF(A5&lt;&gt;"",RANK(Q5,Q$5:Q$9,0)," ")</f>
        <v>4</v>
      </c>
      <c r="S5" s="24">
        <v>23</v>
      </c>
      <c r="T5" s="25">
        <f t="shared" ref="T5:T9" si="1">100*(S$2-S5)/(S$2-S$1)</f>
        <v>28</v>
      </c>
      <c r="U5" s="24">
        <v>133</v>
      </c>
      <c r="V5" s="25">
        <f t="shared" ref="V5:V9" si="2">IF(100*(U$2-U5)/(U$2-U$1)&gt;100,100,100*(U$2-U5)/(U$2-U$1))</f>
        <v>69.164265129683002</v>
      </c>
      <c r="W5" s="26">
        <v>32.12531522411691</v>
      </c>
      <c r="X5" s="25">
        <v>0</v>
      </c>
      <c r="Y5" s="24">
        <v>2</v>
      </c>
      <c r="Z5" s="25">
        <f t="shared" ref="Z5:Z9" si="3">100*(Y5-Y$2)/(Y$1-Y$2)</f>
        <v>13.333333333333334</v>
      </c>
      <c r="AA5" s="27">
        <f t="shared" ref="AA5:AA9" si="4">ROUND(AVERAGE(T5,V5,X5,Z5),5)</f>
        <v>27.624400000000001</v>
      </c>
      <c r="AB5" s="28">
        <f t="shared" ref="AB5:AB9" si="5">ROUND(AVERAGE(T5,V5,X5,Z5),2)</f>
        <v>27.62</v>
      </c>
      <c r="AC5" s="29">
        <f>RANK(AB5,AB$5:AB$9,0)</f>
        <v>4</v>
      </c>
      <c r="AD5" s="30">
        <v>7</v>
      </c>
      <c r="AE5" s="31">
        <f>100*(AD$2-AD5)/(AD$2-AD$1)</f>
        <v>33.333333333333336</v>
      </c>
      <c r="AF5" s="30">
        <v>140</v>
      </c>
      <c r="AG5" s="31">
        <f>100*(AF$2-AF5)/(AF$2-AF$1)</f>
        <v>46.956521739130437</v>
      </c>
      <c r="AH5" s="40">
        <v>1983.8560915651196</v>
      </c>
      <c r="AI5" s="31">
        <f>100*(AH$2-AH5)/(AH$2-AH$1)</f>
        <v>75.507949486850379</v>
      </c>
      <c r="AJ5" s="30">
        <v>0</v>
      </c>
      <c r="AK5" s="30">
        <f>100*(AI$2-AJ5)/(AH$2-AH$1)</f>
        <v>0</v>
      </c>
      <c r="AL5" s="32">
        <f>ROUND(AVERAGE(AE5,AG5,AI5,AK5),5)</f>
        <v>38.949449999999999</v>
      </c>
      <c r="AM5" s="31">
        <f>ROUND(AVERAGE(AE5,AG5,AI5,AK5),5)</f>
        <v>38.949449999999999</v>
      </c>
      <c r="AN5" s="33">
        <f>IF(A5&lt;&gt;"",RANK(AM5,AM$5:AM$9,0)," ")</f>
        <v>5</v>
      </c>
      <c r="AO5" s="22">
        <v>11</v>
      </c>
      <c r="AP5" s="17">
        <f t="shared" ref="AP5:AP9" si="6">100*(AO$2-AO5)/(AO$2-AO$1)</f>
        <v>16.666666666666668</v>
      </c>
      <c r="AQ5" s="16">
        <v>236</v>
      </c>
      <c r="AR5" s="17">
        <v>0</v>
      </c>
      <c r="AS5" s="18">
        <v>5</v>
      </c>
      <c r="AT5" s="17">
        <f t="shared" ref="AT5:AT9" si="7">100*(AS$2-AS5)/(AS$2-AS$1)</f>
        <v>66.666666666666671</v>
      </c>
      <c r="AU5" s="18">
        <v>4</v>
      </c>
      <c r="AV5" s="17">
        <f t="shared" ref="AV5:AV9" si="8">100*(AU5-AU$2)/(AU$1-AU$2)</f>
        <v>13.333333333333334</v>
      </c>
      <c r="AW5" s="19">
        <f>ROUND(AVERAGE(AP5,AR5,AT5,AV5),5)</f>
        <v>24.16667</v>
      </c>
      <c r="AX5" s="20">
        <f t="shared" ref="AX5:AX9" si="9">ROUND(AVERAGE(AP5,AR5,AT5,AV5),2)</f>
        <v>24.17</v>
      </c>
      <c r="AY5" s="21">
        <f>RANK(AX5,AX$5:AX$9,0)</f>
        <v>5</v>
      </c>
      <c r="BB5" s="6"/>
    </row>
    <row r="6" spans="1:54" x14ac:dyDescent="0.2">
      <c r="A6" s="4" t="s">
        <v>27</v>
      </c>
      <c r="B6" s="4" t="s">
        <v>31</v>
      </c>
      <c r="C6" s="34">
        <v>8</v>
      </c>
      <c r="D6" s="34">
        <v>7</v>
      </c>
      <c r="E6" s="35">
        <f t="shared" ref="E6:E9" si="10">100*(C$2-C6)/(C$2-C$1)</f>
        <v>58.823529411764703</v>
      </c>
      <c r="F6" s="35">
        <f t="shared" ref="F6:F9" si="11">100*(C$2-D6)/(C$2-C$1)</f>
        <v>64.705882352941174</v>
      </c>
      <c r="G6" s="36">
        <v>9</v>
      </c>
      <c r="H6" s="36">
        <v>8</v>
      </c>
      <c r="I6" s="35">
        <f t="shared" ref="I6:I9" si="12">100*(G$2-G6)/(G$2-G$1)</f>
        <v>91.457286432160799</v>
      </c>
      <c r="J6" s="35">
        <f t="shared" ref="J6:J9" si="13">100*(G$2-H6)/(G$2-G$1)</f>
        <v>92.462311557788951</v>
      </c>
      <c r="K6" s="36">
        <v>19.90495396825397</v>
      </c>
      <c r="L6" s="35">
        <f>100*(K$2-K6)/(K$2-K$1)</f>
        <v>90.047523015873011</v>
      </c>
      <c r="M6" s="34">
        <v>0</v>
      </c>
      <c r="N6" s="35">
        <f t="shared" si="0"/>
        <v>100</v>
      </c>
      <c r="O6" s="37">
        <f>ROUND(AVERAGE(E6,I6,L6,N6),5)</f>
        <v>85.082080000000005</v>
      </c>
      <c r="P6" s="37">
        <f t="shared" ref="P6:P9" si="14">ROUND(AVERAGE(F6,J6,L6,N6),5)</f>
        <v>86.803929999999994</v>
      </c>
      <c r="Q6" s="37">
        <f t="shared" ref="Q6:Q9" si="15">AVERAGE(O6:P6)</f>
        <v>85.943004999999999</v>
      </c>
      <c r="R6" s="38">
        <f t="shared" ref="R6:R9" si="16">IF(A6&lt;&gt;"",RANK(Q6,Q$5:Q$9,0)," ")</f>
        <v>4</v>
      </c>
      <c r="S6" s="24">
        <v>21</v>
      </c>
      <c r="T6" s="25">
        <f t="shared" si="1"/>
        <v>36</v>
      </c>
      <c r="U6" s="24">
        <v>104</v>
      </c>
      <c r="V6" s="25">
        <f t="shared" si="2"/>
        <v>77.521613832853021</v>
      </c>
      <c r="W6" s="26">
        <v>34.300540114930996</v>
      </c>
      <c r="X6" s="25">
        <v>0</v>
      </c>
      <c r="Y6" s="24">
        <v>2</v>
      </c>
      <c r="Z6" s="25">
        <f t="shared" si="3"/>
        <v>13.333333333333334</v>
      </c>
      <c r="AA6" s="27">
        <f t="shared" si="4"/>
        <v>31.713740000000001</v>
      </c>
      <c r="AB6" s="28">
        <f t="shared" si="5"/>
        <v>31.71</v>
      </c>
      <c r="AC6" s="29">
        <f>RANK(AB6,AB$5:AB$9,0)</f>
        <v>3</v>
      </c>
      <c r="AD6" s="30">
        <v>7</v>
      </c>
      <c r="AE6" s="31">
        <f t="shared" ref="AE6:AE9" si="17">100*(AD$2-AD6)/(AD$2-AD$1)</f>
        <v>33.333333333333336</v>
      </c>
      <c r="AF6" s="30">
        <v>104</v>
      </c>
      <c r="AG6" s="31">
        <f t="shared" ref="AG6:AG9" si="18">100*(AF$2-AF6)/(AF$2-AF$1)</f>
        <v>62.608695652173914</v>
      </c>
      <c r="AH6" s="40">
        <v>1957.2595453368479</v>
      </c>
      <c r="AI6" s="31">
        <f t="shared" ref="AI6:AI9" si="19">100*(AH$2-AH6)/(AH$2-AH$1)</f>
        <v>75.836301909421636</v>
      </c>
      <c r="AJ6" s="30">
        <v>0</v>
      </c>
      <c r="AK6" s="30">
        <f t="shared" ref="AK6:AK9" si="20">100*(AI$2-AJ6)/(AH$2-AH$1)</f>
        <v>0</v>
      </c>
      <c r="AL6" s="32">
        <f>ROUND(AVERAGE(AE6,AG6,AI6,AK6),5)</f>
        <v>42.944580000000002</v>
      </c>
      <c r="AM6" s="31">
        <f>ROUND(AVERAGE(AE6,AG6,AI6,AK6),5)</f>
        <v>42.944580000000002</v>
      </c>
      <c r="AN6" s="33">
        <f>IF(A6&lt;&gt;"",RANK(AM6,AM$5:AM$9,0)," ")</f>
        <v>3</v>
      </c>
      <c r="AO6" s="23">
        <v>12</v>
      </c>
      <c r="AP6" s="17">
        <f t="shared" si="6"/>
        <v>8.3333333333333339</v>
      </c>
      <c r="AQ6" s="16">
        <v>97</v>
      </c>
      <c r="AR6" s="17">
        <f t="shared" ref="AR6:AR9" si="21">100*(AQ$2-AQ6)/(AQ$2-AQ$1)</f>
        <v>54.066985645933016</v>
      </c>
      <c r="AS6" s="18">
        <v>5</v>
      </c>
      <c r="AT6" s="17">
        <f t="shared" si="7"/>
        <v>66.666666666666671</v>
      </c>
      <c r="AU6" s="18">
        <v>4</v>
      </c>
      <c r="AV6" s="17">
        <f t="shared" si="8"/>
        <v>13.333333333333334</v>
      </c>
      <c r="AW6" s="19">
        <f t="shared" ref="AW6:AW9" si="22">ROUND(AVERAGE(AP6,AR6,AT6,AV6),5)</f>
        <v>35.600079999999998</v>
      </c>
      <c r="AX6" s="20">
        <f t="shared" si="9"/>
        <v>35.6</v>
      </c>
      <c r="AY6" s="21">
        <f>RANK(AX6,AX$5:AX$9,0)</f>
        <v>3</v>
      </c>
      <c r="BB6" s="6"/>
    </row>
    <row r="7" spans="1:54" x14ac:dyDescent="0.2">
      <c r="A7" s="4" t="s">
        <v>28</v>
      </c>
      <c r="B7" s="4" t="s">
        <v>28</v>
      </c>
      <c r="C7" s="34">
        <v>4</v>
      </c>
      <c r="D7" s="34">
        <v>3</v>
      </c>
      <c r="E7" s="35">
        <f t="shared" si="10"/>
        <v>82.352941176470594</v>
      </c>
      <c r="F7" s="35">
        <f t="shared" si="11"/>
        <v>88.235294117647058</v>
      </c>
      <c r="G7" s="36">
        <v>8</v>
      </c>
      <c r="H7" s="36">
        <v>7</v>
      </c>
      <c r="I7" s="35">
        <f t="shared" si="12"/>
        <v>92.462311557788951</v>
      </c>
      <c r="J7" s="35">
        <f t="shared" si="13"/>
        <v>93.467336683417088</v>
      </c>
      <c r="K7" s="36">
        <v>19.90495396825397</v>
      </c>
      <c r="L7" s="35">
        <f>100*(K$2-K7)/(K$2-K$1)</f>
        <v>90.047523015873011</v>
      </c>
      <c r="M7" s="34">
        <v>0</v>
      </c>
      <c r="N7" s="35">
        <f t="shared" si="0"/>
        <v>100</v>
      </c>
      <c r="O7" s="37">
        <f>ROUND(AVERAGE(E7,I7,L7,N7),5)</f>
        <v>91.215689999999995</v>
      </c>
      <c r="P7" s="37">
        <f t="shared" si="14"/>
        <v>92.937539999999998</v>
      </c>
      <c r="Q7" s="37">
        <f t="shared" si="15"/>
        <v>92.076615000000004</v>
      </c>
      <c r="R7" s="38">
        <f t="shared" si="16"/>
        <v>1</v>
      </c>
      <c r="S7" s="24">
        <v>13</v>
      </c>
      <c r="T7" s="25">
        <f t="shared" si="1"/>
        <v>68</v>
      </c>
      <c r="U7" s="24">
        <v>356</v>
      </c>
      <c r="V7" s="25">
        <f t="shared" si="2"/>
        <v>4.8991354466858787</v>
      </c>
      <c r="W7" s="26">
        <v>82.699261817052175</v>
      </c>
      <c r="X7" s="25">
        <v>0</v>
      </c>
      <c r="Y7" s="39">
        <v>2.5</v>
      </c>
      <c r="Z7" s="25">
        <f t="shared" si="3"/>
        <v>16.666666666666668</v>
      </c>
      <c r="AA7" s="27">
        <f t="shared" si="4"/>
        <v>22.391449999999999</v>
      </c>
      <c r="AB7" s="28">
        <f t="shared" si="5"/>
        <v>22.39</v>
      </c>
      <c r="AC7" s="29">
        <f>RANK(AB7,AB$5:AB$9,0)</f>
        <v>5</v>
      </c>
      <c r="AD7" s="30">
        <v>6</v>
      </c>
      <c r="AE7" s="31">
        <f t="shared" si="17"/>
        <v>50</v>
      </c>
      <c r="AF7" s="30">
        <v>114</v>
      </c>
      <c r="AG7" s="31">
        <f t="shared" si="18"/>
        <v>58.260869565217391</v>
      </c>
      <c r="AH7" s="40">
        <v>2274.7198627971666</v>
      </c>
      <c r="AI7" s="31">
        <f t="shared" si="19"/>
        <v>71.917038730899165</v>
      </c>
      <c r="AJ7" s="30">
        <v>0</v>
      </c>
      <c r="AK7" s="30">
        <f t="shared" si="20"/>
        <v>0</v>
      </c>
      <c r="AL7" s="32">
        <f>ROUND(AVERAGE(AE7,AG7,AI7,AK7),5)</f>
        <v>45.04448</v>
      </c>
      <c r="AM7" s="31">
        <f>ROUND(AVERAGE(AE7,AG7,AI7,AK7),5)</f>
        <v>45.04448</v>
      </c>
      <c r="AN7" s="33">
        <f>IF(A7&lt;&gt;"",RANK(AM7,AM$5:AM$9,0)," ")</f>
        <v>1</v>
      </c>
      <c r="AO7" s="23">
        <v>9</v>
      </c>
      <c r="AP7" s="17">
        <f t="shared" si="6"/>
        <v>33.333333333333336</v>
      </c>
      <c r="AQ7" s="16">
        <v>250</v>
      </c>
      <c r="AR7" s="17">
        <v>0</v>
      </c>
      <c r="AS7" s="18">
        <v>5</v>
      </c>
      <c r="AT7" s="17">
        <f t="shared" si="7"/>
        <v>66.666666666666671</v>
      </c>
      <c r="AU7" s="18">
        <v>3</v>
      </c>
      <c r="AV7" s="17">
        <f t="shared" si="8"/>
        <v>10</v>
      </c>
      <c r="AW7" s="19">
        <f t="shared" si="22"/>
        <v>27.5</v>
      </c>
      <c r="AX7" s="20">
        <f t="shared" si="9"/>
        <v>27.5</v>
      </c>
      <c r="AY7" s="21">
        <f>RANK(AX7,AX$5:AX$9,0)</f>
        <v>4</v>
      </c>
      <c r="BB7" s="6"/>
    </row>
    <row r="8" spans="1:54" x14ac:dyDescent="0.2">
      <c r="A8" s="4" t="s">
        <v>29</v>
      </c>
      <c r="B8" s="4" t="s">
        <v>29</v>
      </c>
      <c r="C8" s="34">
        <v>8</v>
      </c>
      <c r="D8" s="34">
        <v>7</v>
      </c>
      <c r="E8" s="35">
        <f t="shared" si="10"/>
        <v>58.823529411764703</v>
      </c>
      <c r="F8" s="35">
        <f t="shared" si="11"/>
        <v>64.705882352941174</v>
      </c>
      <c r="G8" s="36">
        <v>8</v>
      </c>
      <c r="H8" s="36">
        <v>7</v>
      </c>
      <c r="I8" s="35">
        <f t="shared" si="12"/>
        <v>92.462311557788951</v>
      </c>
      <c r="J8" s="35">
        <f t="shared" si="13"/>
        <v>93.467336683417088</v>
      </c>
      <c r="K8" s="36">
        <v>19.90495396825397</v>
      </c>
      <c r="L8" s="35">
        <f>100*(K$2-K8)/(K$2-K$1)</f>
        <v>90.047523015873011</v>
      </c>
      <c r="M8" s="34">
        <v>0</v>
      </c>
      <c r="N8" s="35">
        <f t="shared" si="0"/>
        <v>100</v>
      </c>
      <c r="O8" s="37">
        <f>ROUND(AVERAGE(E8,I8,L8,N8),5)</f>
        <v>85.333340000000007</v>
      </c>
      <c r="P8" s="37">
        <f t="shared" si="14"/>
        <v>87.055189999999996</v>
      </c>
      <c r="Q8" s="37">
        <f t="shared" si="15"/>
        <v>86.194265000000001</v>
      </c>
      <c r="R8" s="38">
        <f t="shared" si="16"/>
        <v>2</v>
      </c>
      <c r="S8" s="24">
        <v>14</v>
      </c>
      <c r="T8" s="25">
        <f t="shared" si="1"/>
        <v>64</v>
      </c>
      <c r="U8" s="24">
        <v>96</v>
      </c>
      <c r="V8" s="25">
        <f t="shared" si="2"/>
        <v>79.827089337175792</v>
      </c>
      <c r="W8" s="26">
        <v>28.426381327044371</v>
      </c>
      <c r="X8" s="25">
        <v>0</v>
      </c>
      <c r="Y8" s="24">
        <v>2</v>
      </c>
      <c r="Z8" s="25">
        <f t="shared" si="3"/>
        <v>13.333333333333334</v>
      </c>
      <c r="AA8" s="27">
        <f t="shared" si="4"/>
        <v>39.290109999999999</v>
      </c>
      <c r="AB8" s="28">
        <f t="shared" si="5"/>
        <v>39.29</v>
      </c>
      <c r="AC8" s="29">
        <f>RANK(AB8,AB$5:AB$9,0)</f>
        <v>1</v>
      </c>
      <c r="AD8" s="30">
        <v>7</v>
      </c>
      <c r="AE8" s="31">
        <f t="shared" si="17"/>
        <v>33.333333333333336</v>
      </c>
      <c r="AF8" s="30">
        <v>109</v>
      </c>
      <c r="AG8" s="31">
        <f t="shared" si="18"/>
        <v>60.434782608695649</v>
      </c>
      <c r="AH8" s="40">
        <v>1970.5578184509839</v>
      </c>
      <c r="AI8" s="31">
        <f t="shared" si="19"/>
        <v>75.672125698136</v>
      </c>
      <c r="AJ8" s="30">
        <v>0</v>
      </c>
      <c r="AK8" s="30">
        <f t="shared" si="20"/>
        <v>0</v>
      </c>
      <c r="AL8" s="32">
        <f>ROUND(AVERAGE(AE8,AG8,AI8,AK8),5)</f>
        <v>42.360059999999997</v>
      </c>
      <c r="AM8" s="31">
        <f>ROUND(AVERAGE(AE8,AG8,AI8,AK8),5)</f>
        <v>42.360059999999997</v>
      </c>
      <c r="AN8" s="33">
        <f>IF(A8&lt;&gt;"",RANK(AM8,AM$5:AM$9,0)," ")</f>
        <v>4</v>
      </c>
      <c r="AO8" s="23">
        <v>11</v>
      </c>
      <c r="AP8" s="17">
        <f t="shared" si="6"/>
        <v>16.666666666666668</v>
      </c>
      <c r="AQ8" s="16">
        <v>75</v>
      </c>
      <c r="AR8" s="17">
        <f t="shared" si="21"/>
        <v>64.593301435406701</v>
      </c>
      <c r="AS8" s="18">
        <v>5</v>
      </c>
      <c r="AT8" s="17">
        <f t="shared" si="7"/>
        <v>66.666666666666671</v>
      </c>
      <c r="AU8" s="18">
        <v>4</v>
      </c>
      <c r="AV8" s="17">
        <f t="shared" si="8"/>
        <v>13.333333333333334</v>
      </c>
      <c r="AW8" s="19">
        <f t="shared" si="22"/>
        <v>40.314990000000002</v>
      </c>
      <c r="AX8" s="20">
        <f t="shared" si="9"/>
        <v>40.31</v>
      </c>
      <c r="AY8" s="21">
        <f>RANK(AX8,AX$5:AX$9,0)</f>
        <v>1</v>
      </c>
      <c r="BB8" s="6"/>
    </row>
    <row r="9" spans="1:54" x14ac:dyDescent="0.2">
      <c r="A9" s="4" t="s">
        <v>30</v>
      </c>
      <c r="B9" s="4" t="s">
        <v>32</v>
      </c>
      <c r="C9" s="34">
        <v>8</v>
      </c>
      <c r="D9" s="34">
        <v>7</v>
      </c>
      <c r="E9" s="35">
        <f t="shared" si="10"/>
        <v>58.823529411764703</v>
      </c>
      <c r="F9" s="35">
        <f t="shared" si="11"/>
        <v>64.705882352941174</v>
      </c>
      <c r="G9" s="36">
        <v>8</v>
      </c>
      <c r="H9" s="36">
        <v>7</v>
      </c>
      <c r="I9" s="35">
        <f t="shared" si="12"/>
        <v>92.462311557788951</v>
      </c>
      <c r="J9" s="35">
        <f t="shared" si="13"/>
        <v>93.467336683417088</v>
      </c>
      <c r="K9" s="36">
        <v>19.90495396825397</v>
      </c>
      <c r="L9" s="35">
        <f>100*(K$2-K9)/(K$2-K$1)</f>
        <v>90.047523015873011</v>
      </c>
      <c r="M9" s="34">
        <v>0</v>
      </c>
      <c r="N9" s="35">
        <f t="shared" si="0"/>
        <v>100</v>
      </c>
      <c r="O9" s="37">
        <f>ROUND(AVERAGE(E9,I9,L9,N9),5)</f>
        <v>85.333340000000007</v>
      </c>
      <c r="P9" s="37">
        <f t="shared" si="14"/>
        <v>87.055189999999996</v>
      </c>
      <c r="Q9" s="37">
        <f t="shared" si="15"/>
        <v>86.194265000000001</v>
      </c>
      <c r="R9" s="38">
        <f t="shared" si="16"/>
        <v>2</v>
      </c>
      <c r="S9" s="24">
        <v>14</v>
      </c>
      <c r="T9" s="25">
        <f t="shared" si="1"/>
        <v>64</v>
      </c>
      <c r="U9" s="24">
        <v>108</v>
      </c>
      <c r="V9" s="25">
        <f t="shared" si="2"/>
        <v>76.368876080691649</v>
      </c>
      <c r="W9" s="26">
        <v>31.764425171627209</v>
      </c>
      <c r="X9" s="25">
        <v>0</v>
      </c>
      <c r="Y9" s="24">
        <v>2</v>
      </c>
      <c r="Z9" s="25">
        <f t="shared" si="3"/>
        <v>13.333333333333334</v>
      </c>
      <c r="AA9" s="27">
        <f t="shared" si="4"/>
        <v>38.425550000000001</v>
      </c>
      <c r="AB9" s="28">
        <f t="shared" si="5"/>
        <v>38.43</v>
      </c>
      <c r="AC9" s="29">
        <f>RANK(AB9,AB$5:AB$9,0)</f>
        <v>2</v>
      </c>
      <c r="AD9" s="30">
        <v>7</v>
      </c>
      <c r="AE9" s="31">
        <f t="shared" si="17"/>
        <v>33.333333333333336</v>
      </c>
      <c r="AF9" s="30">
        <v>94</v>
      </c>
      <c r="AG9" s="31">
        <f t="shared" si="18"/>
        <v>66.956521739130437</v>
      </c>
      <c r="AH9" s="40">
        <v>1957.2595453368479</v>
      </c>
      <c r="AI9" s="31">
        <f t="shared" si="19"/>
        <v>75.836301909421636</v>
      </c>
      <c r="AJ9" s="30">
        <v>0</v>
      </c>
      <c r="AK9" s="30">
        <f t="shared" si="20"/>
        <v>0</v>
      </c>
      <c r="AL9" s="32">
        <f>ROUND(AVERAGE(AE9,AG9,AI9,AK9),5)</f>
        <v>44.03154</v>
      </c>
      <c r="AM9" s="31">
        <f>ROUND(AVERAGE(AE9,AG9,AI9,AK9),5)</f>
        <v>44.03154</v>
      </c>
      <c r="AN9" s="33">
        <f>IF(A9&lt;&gt;"",RANK(AM9,AM$5:AM$9,0)," ")</f>
        <v>2</v>
      </c>
      <c r="AO9" s="23">
        <v>11</v>
      </c>
      <c r="AP9" s="17">
        <f t="shared" si="6"/>
        <v>16.666666666666668</v>
      </c>
      <c r="AQ9" s="16">
        <v>119</v>
      </c>
      <c r="AR9" s="17">
        <f t="shared" si="21"/>
        <v>43.540669856459331</v>
      </c>
      <c r="AS9" s="18">
        <v>5</v>
      </c>
      <c r="AT9" s="17">
        <f t="shared" si="7"/>
        <v>66.666666666666671</v>
      </c>
      <c r="AU9" s="18">
        <v>6</v>
      </c>
      <c r="AV9" s="17">
        <f t="shared" si="8"/>
        <v>20</v>
      </c>
      <c r="AW9" s="19">
        <f t="shared" si="22"/>
        <v>36.718499999999999</v>
      </c>
      <c r="AX9" s="20">
        <f t="shared" si="9"/>
        <v>36.72</v>
      </c>
      <c r="AY9" s="21">
        <f>RANK(AX9,AX$5:AX$9,0)</f>
        <v>2</v>
      </c>
      <c r="BB9" s="6"/>
    </row>
    <row r="10" spans="1:54" x14ac:dyDescent="0.2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5"/>
    </row>
    <row r="11" spans="1:54" x14ac:dyDescent="0.2">
      <c r="A11" s="15" t="s">
        <v>22</v>
      </c>
      <c r="B11" s="7"/>
      <c r="C11" s="5"/>
      <c r="D11" s="5"/>
      <c r="E11" s="5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  <c r="Q11" s="7"/>
      <c r="R11" s="5"/>
      <c r="S11" s="5"/>
      <c r="T11" s="5"/>
      <c r="U11" s="5"/>
      <c r="V11" s="5"/>
      <c r="W11" s="7"/>
      <c r="X11" s="7"/>
      <c r="Y11" s="7"/>
      <c r="Z11" s="7"/>
      <c r="AA11" s="7"/>
      <c r="AB11" s="7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7"/>
      <c r="AT11" s="7"/>
      <c r="AU11" s="7"/>
      <c r="AV11" s="7"/>
      <c r="AW11" s="7"/>
      <c r="AX11" s="7"/>
      <c r="AY11" s="5"/>
    </row>
    <row r="12" spans="1:54" x14ac:dyDescent="0.2">
      <c r="A12" s="7"/>
      <c r="B12" s="7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  <c r="O12" s="7"/>
      <c r="P12" s="7"/>
      <c r="Q12" s="7"/>
      <c r="R12" s="5"/>
      <c r="S12" s="5"/>
      <c r="T12" s="5"/>
      <c r="U12" s="5"/>
      <c r="V12" s="5"/>
      <c r="W12" s="7"/>
      <c r="X12" s="7"/>
      <c r="Y12" s="7"/>
      <c r="Z12" s="7"/>
      <c r="AA12" s="7"/>
      <c r="AB12" s="7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  <c r="AT12" s="7"/>
      <c r="AU12" s="7"/>
      <c r="AV12" s="7"/>
      <c r="AW12" s="7"/>
      <c r="AX12" s="7"/>
      <c r="AY12" s="5"/>
    </row>
    <row r="13" spans="1:54" x14ac:dyDescent="0.2">
      <c r="M13" s="7"/>
      <c r="R13" s="5"/>
    </row>
    <row r="14" spans="1:54" x14ac:dyDescent="0.2">
      <c r="M14" s="7"/>
      <c r="R14" s="5"/>
    </row>
    <row r="15" spans="1:54" x14ac:dyDescent="0.2">
      <c r="M15" s="7"/>
      <c r="R15" s="5"/>
    </row>
    <row r="16" spans="1:54" x14ac:dyDescent="0.2">
      <c r="M16" s="7"/>
      <c r="Q16" s="14"/>
    </row>
    <row r="17" spans="13:56" x14ac:dyDescent="0.2">
      <c r="M17" s="7"/>
      <c r="Q17" s="14"/>
    </row>
    <row r="18" spans="13:56" x14ac:dyDescent="0.2">
      <c r="M18" s="7"/>
      <c r="Q18" s="14"/>
    </row>
    <row r="19" spans="13:56" x14ac:dyDescent="0.2">
      <c r="M19" s="7"/>
      <c r="Q19" s="14"/>
    </row>
    <row r="20" spans="13:56" x14ac:dyDescent="0.2">
      <c r="M20" s="7"/>
      <c r="Q20" s="14"/>
    </row>
    <row r="21" spans="13:56" x14ac:dyDescent="0.2">
      <c r="M21" s="7"/>
      <c r="Q21" s="14"/>
    </row>
    <row r="22" spans="13:56" x14ac:dyDescent="0.2">
      <c r="M22" s="7"/>
      <c r="Q22" s="14"/>
    </row>
    <row r="23" spans="13:56" x14ac:dyDescent="0.2">
      <c r="Q23" s="14"/>
      <c r="AZ23" s="8"/>
      <c r="BA23" s="8"/>
      <c r="BB23" s="8"/>
    </row>
    <row r="24" spans="13:56" x14ac:dyDescent="0.2">
      <c r="Q24" s="14"/>
      <c r="AZ24" s="8"/>
      <c r="BA24" s="8"/>
      <c r="BB24" s="8"/>
      <c r="BC24" s="8"/>
      <c r="BD24" s="8"/>
    </row>
    <row r="25" spans="13:56" x14ac:dyDescent="0.2">
      <c r="Q25" s="14"/>
      <c r="AZ25" s="8"/>
      <c r="BA25" s="8"/>
      <c r="BB25" s="8"/>
      <c r="BC25" s="8"/>
      <c r="BD25" s="8"/>
    </row>
    <row r="26" spans="13:56" x14ac:dyDescent="0.2">
      <c r="Q26" s="14"/>
      <c r="AZ26" s="8"/>
      <c r="BA26" s="8"/>
      <c r="BB26" s="8"/>
      <c r="BC26" s="8"/>
      <c r="BD26" s="8"/>
    </row>
    <row r="27" spans="13:56" x14ac:dyDescent="0.2">
      <c r="AZ27" s="8"/>
      <c r="BA27" s="8"/>
      <c r="BB27" s="8"/>
      <c r="BC27" s="8"/>
      <c r="BD27" s="8"/>
    </row>
    <row r="28" spans="13:56" x14ac:dyDescent="0.2">
      <c r="AZ28" s="8"/>
      <c r="BA28" s="8"/>
      <c r="BB28" s="8"/>
      <c r="BC28" s="8"/>
      <c r="BD28" s="8"/>
    </row>
    <row r="29" spans="13:56" x14ac:dyDescent="0.2">
      <c r="AZ29" s="8"/>
      <c r="BA29" s="8"/>
      <c r="BB29" s="8"/>
      <c r="BC29" s="8"/>
      <c r="BD29" s="8"/>
    </row>
    <row r="30" spans="13:56" x14ac:dyDescent="0.2">
      <c r="AZ30" s="8"/>
      <c r="BA30" s="8"/>
      <c r="BB30" s="8"/>
      <c r="BC30" s="8"/>
      <c r="BD30" s="8"/>
    </row>
    <row r="31" spans="13:56" x14ac:dyDescent="0.2">
      <c r="AZ31" s="8"/>
      <c r="BA31" s="8"/>
      <c r="BB31" s="8"/>
      <c r="BC31" s="8"/>
      <c r="BD31" s="8"/>
    </row>
    <row r="32" spans="13:56" x14ac:dyDescent="0.2">
      <c r="AZ32" s="8"/>
      <c r="BA32" s="8"/>
      <c r="BB32" s="8"/>
      <c r="BC32" s="8"/>
      <c r="BD32" s="8"/>
    </row>
    <row r="33" spans="52:56" x14ac:dyDescent="0.2">
      <c r="AZ33" s="8"/>
      <c r="BA33" s="8"/>
      <c r="BB33" s="8"/>
      <c r="BC33" s="8"/>
      <c r="BD33" s="8"/>
    </row>
    <row r="34" spans="52:56" x14ac:dyDescent="0.2">
      <c r="AZ34" s="8"/>
      <c r="BA34" s="8"/>
      <c r="BB34" s="8"/>
      <c r="BC34" s="8"/>
      <c r="BD34" s="8"/>
    </row>
    <row r="35" spans="52:56" x14ac:dyDescent="0.2">
      <c r="AZ35" s="8"/>
      <c r="BA35" s="8"/>
      <c r="BB35" s="8"/>
      <c r="BC35" s="8"/>
      <c r="BD35" s="8"/>
    </row>
  </sheetData>
  <autoFilter ref="A4:BB4">
    <sortState ref="A5:AU15">
      <sortCondition ref="A4"/>
    </sortState>
  </autoFilter>
  <sortState ref="Q23:R33">
    <sortCondition ref="R23:R33"/>
  </sortState>
  <mergeCells count="5">
    <mergeCell ref="A3:B3"/>
    <mergeCell ref="C3:R3"/>
    <mergeCell ref="S3:AC3"/>
    <mergeCell ref="AO3:AY3"/>
    <mergeCell ref="AD3:A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 DB Afghanistan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Fuster</dc:creator>
  <cp:lastModifiedBy>Marilina Manuela Vieira</cp:lastModifiedBy>
  <dcterms:created xsi:type="dcterms:W3CDTF">2016-05-10T20:23:29Z</dcterms:created>
  <dcterms:modified xsi:type="dcterms:W3CDTF">2017-04-18T14:18:53Z</dcterms:modified>
</cp:coreProperties>
</file>